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isvergleich" sheetId="1" state="visible" r:id="rId1"/>
    <sheet xmlns:r="http://schemas.openxmlformats.org/officeDocument/2006/relationships" name="Marktanalyse" sheetId="2" state="visible" r:id="rId2"/>
  </sheets>
  <definedNames>
    <definedName name="_xlnm._FilterDatabase" localSheetId="0" hidden="1">'Preisvergleich'!$A$4:$F$24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FFFFFF"/>
      <sz val="13"/>
    </font>
  </fonts>
  <fills count="6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3498DB"/>
        <bgColor rgb="003498DB"/>
      </patternFill>
    </fill>
    <fill>
      <patternFill patternType="solid">
        <fgColor rgb="00E8F4F8"/>
        <bgColor rgb="00E8F4F8"/>
      </patternFill>
    </fill>
    <fill>
      <patternFill patternType="solid">
        <fgColor rgb="0016A085"/>
        <bgColor rgb="0016A08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4" fillId="4" borderId="1" pivotButton="0" quotePrefix="0" xfId="0"/>
    <xf numFmtId="164" fontId="4" fillId="4" borderId="1" applyAlignment="1" pivotButton="0" quotePrefix="0" xfId="0">
      <alignment horizontal="right"/>
    </xf>
    <xf numFmtId="0" fontId="0" fillId="0" borderId="1" applyAlignment="1" pivotButton="0" quotePrefix="0" xfId="0">
      <alignment horizontal="right" vertical="center"/>
    </xf>
    <xf numFmtId="0" fontId="5" fillId="5" borderId="0" applyAlignment="1" pivotButton="0" quotePrefix="0" xfId="0">
      <alignment horizontal="center" vertical="center"/>
    </xf>
    <xf numFmtId="0" fontId="4" fillId="0" borderId="1" pivotButton="0" quotePrefix="0" xfId="0"/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Durchschnittspreise im Vergleich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'Marktanalyse'!B3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'Marktanalyse'!$A$4:$A$6</f>
            </numRef>
          </cat>
          <val>
            <numRef>
              <f>'Marktanalyse'!$B$4:$B$6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Lieferanten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Preis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PREISSPIEGEL BÜROAUSSTATTUNG</t>
        </is>
      </c>
    </row>
    <row r="2">
      <c r="A2" s="2" t="inlineStr">
        <is>
          <t>Stand: 13.11.2025</t>
        </is>
      </c>
    </row>
    <row r="4">
      <c r="A4" s="3" t="inlineStr">
        <is>
          <t>Artikel-Nr.</t>
        </is>
      </c>
      <c r="B4" s="3" t="inlineStr">
        <is>
          <t>Produktbezeichnung</t>
        </is>
      </c>
      <c r="C4" s="3" t="inlineStr">
        <is>
          <t>Office-Profi GmbH</t>
        </is>
      </c>
      <c r="D4" s="3" t="inlineStr">
        <is>
          <t>Bürobedarf Schmidt AG</t>
        </is>
      </c>
      <c r="E4" s="3" t="inlineStr">
        <is>
          <t>Workspace Solutions</t>
        </is>
      </c>
      <c r="F4" s="3" t="inlineStr">
        <is>
          <t>Günstigster Preis</t>
        </is>
      </c>
    </row>
    <row r="5">
      <c r="A5" s="4" t="inlineStr">
        <is>
          <t>ART-1001</t>
        </is>
      </c>
      <c r="B5" s="4" t="inlineStr">
        <is>
          <t>Premium Bürostuhl ergonomisch</t>
        </is>
      </c>
      <c r="C5" s="5" t="n">
        <v>423.17</v>
      </c>
      <c r="D5" s="5" t="n">
        <v>463.65</v>
      </c>
      <c r="E5" s="5" t="n">
        <v>462.15</v>
      </c>
      <c r="F5" s="5">
        <f>MIN(C5:E5)</f>
        <v/>
      </c>
    </row>
    <row r="6">
      <c r="A6" s="4" t="inlineStr">
        <is>
          <t>ART-1002</t>
        </is>
      </c>
      <c r="B6" s="4" t="inlineStr">
        <is>
          <t>Schreibtisch höhenverstellbar 160x80cm</t>
        </is>
      </c>
      <c r="C6" s="5" t="n">
        <v>108.58</v>
      </c>
      <c r="D6" s="5" t="n">
        <v>116.14</v>
      </c>
      <c r="E6" s="5" t="n">
        <v>114.27</v>
      </c>
      <c r="F6" s="5">
        <f>MIN(C6:E6)</f>
        <v/>
      </c>
    </row>
    <row r="7">
      <c r="A7" s="4" t="inlineStr">
        <is>
          <t>ART-1003</t>
        </is>
      </c>
      <c r="B7" s="4" t="inlineStr">
        <is>
          <t>LED-Schreibtischlampe dimmbar</t>
        </is>
      </c>
      <c r="C7" s="5" t="n">
        <v>785.17</v>
      </c>
      <c r="D7" s="5" t="n">
        <v>697.1799999999999</v>
      </c>
      <c r="E7" s="5" t="n">
        <v>717.96</v>
      </c>
      <c r="F7" s="5">
        <f>MIN(C7:E7)</f>
        <v/>
      </c>
    </row>
    <row r="8">
      <c r="A8" s="4" t="inlineStr">
        <is>
          <t>ART-1004</t>
        </is>
      </c>
      <c r="B8" s="4" t="inlineStr">
        <is>
          <t>Aktenvernichter Sicherheitsstufe P4</t>
        </is>
      </c>
      <c r="C8" s="5" t="n">
        <v>270.66</v>
      </c>
      <c r="D8" s="5" t="n">
        <v>298.79</v>
      </c>
      <c r="E8" s="5" t="n">
        <v>278.37</v>
      </c>
      <c r="F8" s="5">
        <f>MIN(C8:E8)</f>
        <v/>
      </c>
    </row>
    <row r="9">
      <c r="A9" s="4" t="inlineStr">
        <is>
          <t>ART-1005</t>
        </is>
      </c>
      <c r="B9" s="4" t="inlineStr">
        <is>
          <t>Dokumentenscanner A4 Duplex</t>
        </is>
      </c>
      <c r="C9" s="5" t="n">
        <v>898.65</v>
      </c>
      <c r="D9" s="5" t="n">
        <v>935.9</v>
      </c>
      <c r="E9" s="5" t="n">
        <v>810.76</v>
      </c>
      <c r="F9" s="5">
        <f>MIN(C9:E9)</f>
        <v/>
      </c>
    </row>
    <row r="10">
      <c r="A10" s="4" t="inlineStr">
        <is>
          <t>ART-1006</t>
        </is>
      </c>
      <c r="B10" s="4" t="inlineStr">
        <is>
          <t>Konferenztelefon VoIP</t>
        </is>
      </c>
      <c r="C10" s="5" t="n">
        <v>877.23</v>
      </c>
      <c r="D10" s="5" t="n">
        <v>867.11</v>
      </c>
      <c r="E10" s="5" t="n">
        <v>866.35</v>
      </c>
      <c r="F10" s="5">
        <f>MIN(C10:E10)</f>
        <v/>
      </c>
    </row>
    <row r="11">
      <c r="A11" s="4" t="inlineStr">
        <is>
          <t>ART-1007</t>
        </is>
      </c>
      <c r="B11" s="4" t="inlineStr">
        <is>
          <t>Flipchart mobil mit Rollen</t>
        </is>
      </c>
      <c r="C11" s="5" t="n">
        <v>408.25</v>
      </c>
      <c r="D11" s="5" t="n">
        <v>386.16</v>
      </c>
      <c r="E11" s="5" t="n">
        <v>404.91</v>
      </c>
      <c r="F11" s="5">
        <f>MIN(C11:E11)</f>
        <v/>
      </c>
    </row>
    <row r="12">
      <c r="A12" s="4" t="inlineStr">
        <is>
          <t>ART-1008</t>
        </is>
      </c>
      <c r="B12" s="4" t="inlineStr">
        <is>
          <t>Whiteboard magnetisch 120x90cm</t>
        </is>
      </c>
      <c r="C12" s="5" t="n">
        <v>658.76</v>
      </c>
      <c r="D12" s="5" t="n">
        <v>677.97</v>
      </c>
      <c r="E12" s="5" t="n">
        <v>701.83</v>
      </c>
      <c r="F12" s="5">
        <f>MIN(C12:E12)</f>
        <v/>
      </c>
    </row>
    <row r="13">
      <c r="A13" s="4" t="inlineStr">
        <is>
          <t>ART-1009</t>
        </is>
      </c>
      <c r="B13" s="4" t="inlineStr">
        <is>
          <t>Bürodrehstuhl Chefsessel Leder</t>
        </is>
      </c>
      <c r="C13" s="5" t="n">
        <v>689.1</v>
      </c>
      <c r="D13" s="5" t="n">
        <v>667.12</v>
      </c>
      <c r="E13" s="5" t="n">
        <v>682.05</v>
      </c>
      <c r="F13" s="5">
        <f>MIN(C13:E13)</f>
        <v/>
      </c>
    </row>
    <row r="14">
      <c r="A14" s="4" t="inlineStr">
        <is>
          <t>ART-1010</t>
        </is>
      </c>
      <c r="B14" s="4" t="inlineStr">
        <is>
          <t>Aktenschrank Stahl 5 Ordnerhöhen</t>
        </is>
      </c>
      <c r="C14" s="5" t="n">
        <v>471.38</v>
      </c>
      <c r="D14" s="5" t="n">
        <v>390.45</v>
      </c>
      <c r="E14" s="5" t="n">
        <v>411.74</v>
      </c>
      <c r="F14" s="5">
        <f>MIN(C14:E14)</f>
        <v/>
      </c>
    </row>
    <row r="15">
      <c r="A15" s="4" t="inlineStr">
        <is>
          <t>ART-1011</t>
        </is>
      </c>
      <c r="B15" s="4" t="inlineStr">
        <is>
          <t>Rollcontainer mobil 3 Schubladen</t>
        </is>
      </c>
      <c r="C15" s="5" t="n">
        <v>701.33</v>
      </c>
      <c r="D15" s="5" t="n">
        <v>803.46</v>
      </c>
      <c r="E15" s="5" t="n">
        <v>735.11</v>
      </c>
      <c r="F15" s="5">
        <f>MIN(C15:E15)</f>
        <v/>
      </c>
    </row>
    <row r="16">
      <c r="A16" s="4" t="inlineStr">
        <is>
          <t>ART-1012</t>
        </is>
      </c>
      <c r="B16" s="4" t="inlineStr">
        <is>
          <t>Stehpult elektrisch höhenverstellbar</t>
        </is>
      </c>
      <c r="C16" s="5" t="n">
        <v>598.92</v>
      </c>
      <c r="D16" s="5" t="n">
        <v>606.5</v>
      </c>
      <c r="E16" s="5" t="n">
        <v>550.4299999999999</v>
      </c>
      <c r="F16" s="5">
        <f>MIN(C16:E16)</f>
        <v/>
      </c>
    </row>
    <row r="17">
      <c r="A17" s="4" t="inlineStr">
        <is>
          <t>ART-1013</t>
        </is>
      </c>
      <c r="B17" s="4" t="inlineStr">
        <is>
          <t>Monitor-Halterung dual schwenkbar</t>
        </is>
      </c>
      <c r="C17" s="5" t="n">
        <v>305.72</v>
      </c>
      <c r="D17" s="5" t="n">
        <v>305.8</v>
      </c>
      <c r="E17" s="5" t="n">
        <v>319.52</v>
      </c>
      <c r="F17" s="5">
        <f>MIN(C17:E17)</f>
        <v/>
      </c>
    </row>
    <row r="18">
      <c r="A18" s="4" t="inlineStr">
        <is>
          <t>ART-1014</t>
        </is>
      </c>
      <c r="B18" s="4" t="inlineStr">
        <is>
          <t>Kabelkanal Schreibtisch Aluminium</t>
        </is>
      </c>
      <c r="C18" s="5" t="n">
        <v>462.15</v>
      </c>
      <c r="D18" s="5" t="n">
        <v>523.4400000000001</v>
      </c>
      <c r="E18" s="5" t="n">
        <v>501.57</v>
      </c>
      <c r="F18" s="5">
        <f>MIN(C18:E18)</f>
        <v/>
      </c>
    </row>
    <row r="19">
      <c r="A19" s="4" t="inlineStr">
        <is>
          <t>ART-1015</t>
        </is>
      </c>
      <c r="B19" s="4" t="inlineStr">
        <is>
          <t>Schreibtischunterlage Leder 60x40cm</t>
        </is>
      </c>
      <c r="C19" s="5" t="n">
        <v>625.4</v>
      </c>
      <c r="D19" s="5" t="n">
        <v>555.34</v>
      </c>
      <c r="E19" s="5" t="n">
        <v>532.92</v>
      </c>
      <c r="F19" s="5">
        <f>MIN(C19:E19)</f>
        <v/>
      </c>
    </row>
    <row r="20">
      <c r="A20" s="4" t="inlineStr">
        <is>
          <t>ART-1016</t>
        </is>
      </c>
      <c r="B20" s="4" t="inlineStr">
        <is>
          <t>Besucherstuhl Freischwinger 2er Set</t>
        </is>
      </c>
      <c r="C20" s="5" t="n">
        <v>249.37</v>
      </c>
      <c r="D20" s="5" t="n">
        <v>250</v>
      </c>
      <c r="E20" s="5" t="n">
        <v>249.71</v>
      </c>
      <c r="F20" s="5">
        <f>MIN(C20:E20)</f>
        <v/>
      </c>
    </row>
    <row r="21">
      <c r="A21" s="4" t="inlineStr">
        <is>
          <t>ART-1017</t>
        </is>
      </c>
      <c r="B21" s="4" t="inlineStr">
        <is>
          <t>Garderobenschrank Spind 4 Fächer</t>
        </is>
      </c>
      <c r="C21" s="5" t="n">
        <v>141.95</v>
      </c>
      <c r="D21" s="5" t="n">
        <v>136.86</v>
      </c>
      <c r="E21" s="5" t="n">
        <v>153.76</v>
      </c>
      <c r="F21" s="5">
        <f>MIN(C21:E21)</f>
        <v/>
      </c>
    </row>
    <row r="22">
      <c r="A22" s="4" t="inlineStr">
        <is>
          <t>ART-1018</t>
        </is>
      </c>
      <c r="B22" s="4" t="inlineStr">
        <is>
          <t>Trennwand Büro Schallschutz 180cm</t>
        </is>
      </c>
      <c r="C22" s="5" t="n">
        <v>143.79</v>
      </c>
      <c r="D22" s="5" t="n">
        <v>138.93</v>
      </c>
      <c r="E22" s="5" t="n">
        <v>126.92</v>
      </c>
      <c r="F22" s="5">
        <f>MIN(C22:E22)</f>
        <v/>
      </c>
    </row>
    <row r="23">
      <c r="A23" s="4" t="inlineStr">
        <is>
          <t>ART-1019</t>
        </is>
      </c>
      <c r="B23" s="4" t="inlineStr">
        <is>
          <t>Papierkorb Design Edelstahl 15L</t>
        </is>
      </c>
      <c r="C23" s="5" t="n">
        <v>452.47</v>
      </c>
      <c r="D23" s="5" t="n">
        <v>429.83</v>
      </c>
      <c r="E23" s="5" t="n">
        <v>485.07</v>
      </c>
      <c r="F23" s="5">
        <f>MIN(C23:E23)</f>
        <v/>
      </c>
    </row>
    <row r="24">
      <c r="A24" s="4" t="inlineStr">
        <is>
          <t>ART-1020</t>
        </is>
      </c>
      <c r="B24" s="4" t="inlineStr">
        <is>
          <t>Prospekthalter Wand A4 6 Fächer</t>
        </is>
      </c>
      <c r="C24" s="5" t="n">
        <v>511.54</v>
      </c>
      <c r="D24" s="5" t="n">
        <v>559.64</v>
      </c>
      <c r="E24" s="5" t="n">
        <v>598.1799999999999</v>
      </c>
      <c r="F24" s="5">
        <f>MIN(C24:E24)</f>
        <v/>
      </c>
    </row>
    <row r="26">
      <c r="A26" s="6" t="inlineStr">
        <is>
          <t>DURCHSCHNITT:</t>
        </is>
      </c>
      <c r="B26" s="6" t="n"/>
      <c r="C26" s="7">
        <f>AVERAGE(C5:C24)</f>
        <v/>
      </c>
      <c r="D26" s="7">
        <f>AVERAGE(D5:D24)</f>
        <v/>
      </c>
      <c r="E26" s="7">
        <f>AVERAGE(E5:E24)</f>
        <v/>
      </c>
      <c r="F26" s="7">
        <f>AVERAGE(F5:F24)</f>
        <v/>
      </c>
    </row>
  </sheetData>
  <autoFilter ref="A4:F24"/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2" customWidth="1" min="3" max="3"/>
    <col width="18" customWidth="1" min="4" max="4"/>
    <col width="16" customWidth="1" min="5" max="5"/>
  </cols>
  <sheetData>
    <row r="1" ht="30" customHeight="1">
      <c r="A1" s="1" t="inlineStr">
        <is>
          <t>MARKTANALYSE &amp; STATISTIK</t>
        </is>
      </c>
    </row>
    <row r="3">
      <c r="A3" s="3" t="inlineStr">
        <is>
          <t>Lieferant</t>
        </is>
      </c>
      <c r="B3" s="3" t="inlineStr">
        <is>
          <t>Durchschnittspreis</t>
        </is>
      </c>
      <c r="C3" s="3" t="inlineStr">
        <is>
          <t>Anzahl günstigste Angebote</t>
        </is>
      </c>
      <c r="D3" s="3" t="inlineStr">
        <is>
          <t>Preisvorteil gesamt</t>
        </is>
      </c>
      <c r="E3" s="3" t="inlineStr">
        <is>
          <t>Empfehlung</t>
        </is>
      </c>
    </row>
    <row r="4">
      <c r="A4" s="4" t="inlineStr">
        <is>
          <t>Office-Profi GmbH</t>
        </is>
      </c>
      <c r="B4" s="5">
        <f>Preisvergleich!C26</f>
        <v/>
      </c>
      <c r="C4" s="8">
        <f>COUNTIF(Preisvergleich!F5:F24,Preisvergleich!C5:Preisvergleich!C24)</f>
        <v/>
      </c>
      <c r="D4" s="5">
        <f>(=AVERAGE(Preisvergleich!C5:Preisvergleich!E24)-B4)*20</f>
        <v/>
      </c>
      <c r="E4" s="4">
        <f>IF(C4&gt;=7,"⭐ TOP","Standard")</f>
        <v/>
      </c>
    </row>
    <row r="5">
      <c r="A5" s="4" t="inlineStr">
        <is>
          <t>Bürobedarf Schmidt AG</t>
        </is>
      </c>
      <c r="B5" s="5">
        <f>Preisvergleich!D26</f>
        <v/>
      </c>
      <c r="C5" s="8">
        <f>COUNTIF(Preisvergleich!F5:F24,Preisvergleich!D5:Preisvergleich!D24)</f>
        <v/>
      </c>
      <c r="D5" s="5">
        <f>(=AVERAGE(Preisvergleich!C5:Preisvergleich!E24)-B5)*20</f>
        <v/>
      </c>
      <c r="E5" s="4">
        <f>IF(C5&gt;=7,"⭐ TOP","Standard")</f>
        <v/>
      </c>
    </row>
    <row r="6">
      <c r="A6" s="4" t="inlineStr">
        <is>
          <t>Workspace Solutions</t>
        </is>
      </c>
      <c r="B6" s="5">
        <f>Preisvergleich!E26</f>
        <v/>
      </c>
      <c r="C6" s="8">
        <f>COUNTIF(Preisvergleich!F5:F24,Preisvergleich!E5:Preisvergleich!E24)</f>
        <v/>
      </c>
      <c r="D6" s="5">
        <f>(=AVERAGE(Preisvergleich!C5:Preisvergleich!E24)-B6)*20</f>
        <v/>
      </c>
      <c r="E6" s="4">
        <f>IF(C6&gt;=7,"⭐ TOP","Standard")</f>
        <v/>
      </c>
    </row>
    <row r="25">
      <c r="A25" s="9" t="inlineStr">
        <is>
          <t>KENNZAHLEN ÜBERSICHT</t>
        </is>
      </c>
    </row>
    <row r="26">
      <c r="A26" s="10" t="inlineStr">
        <is>
          <t>Gesamtanzahl Produkte:</t>
        </is>
      </c>
      <c r="B26" s="11">
        <f>COUNTA(Preisvergleich!B5:B24)</f>
        <v/>
      </c>
    </row>
    <row r="27">
      <c r="A27" s="10" t="inlineStr">
        <is>
          <t>Durchschnittspreis Markt:</t>
        </is>
      </c>
      <c r="B27" s="12">
        <f>Preisvergleich!F26</f>
        <v/>
      </c>
    </row>
    <row r="28">
      <c r="A28" s="10" t="inlineStr">
        <is>
          <t>Günstigstes Produkt:</t>
        </is>
      </c>
      <c r="B28" s="11">
        <f>MIN(Preisvergleich!F5:F24)</f>
        <v/>
      </c>
    </row>
    <row r="29">
      <c r="A29" s="10" t="inlineStr">
        <is>
          <t>Teuerstes Produkt:</t>
        </is>
      </c>
      <c r="B29" s="11">
        <f>MAX(Preisvergleich!F5:F24)</f>
        <v/>
      </c>
    </row>
    <row r="30">
      <c r="A30" s="6" t="inlineStr">
        <is>
          <t>Einsparpotenzial gesamt:</t>
        </is>
      </c>
      <c r="B30" s="13">
        <f>SUM(D4:D6)</f>
        <v/>
      </c>
    </row>
  </sheetData>
  <mergeCells count="2">
    <mergeCell ref="A25:B25"/>
    <mergeCell ref="A1:E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2025-11-13T13:21:13Z</dcterms:created>
  <dcterms:modified xmlns:dcterms="http://purl.org/dc/terms/" xmlns:xsi="http://www.w3.org/2001/XMLSchema-instance" xsi:type="dcterms:W3CDTF">2025-11-13T13:21:13Z</dcterms:modified>
</cp:coreProperties>
</file>